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6\2023 год\"/>
    </mc:Choice>
  </mc:AlternateContent>
  <bookViews>
    <workbookView xWindow="0" yWindow="0" windowWidth="28800" windowHeight="12330"/>
  </bookViews>
  <sheets>
    <sheet name="октябрь" sheetId="1" r:id="rId1"/>
  </sheets>
  <definedNames>
    <definedName name="_xlnm.Print_Area" localSheetId="0">октябрь!$A$1:$FE$65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5" i="1" l="1"/>
  <c r="DB65" i="1"/>
  <c r="CC63" i="1"/>
  <c r="CC62" i="1"/>
  <c r="CC61" i="1"/>
  <c r="CC60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23" i="1"/>
  <c r="CC22" i="1"/>
  <c r="CC21" i="1"/>
  <c r="CC20" i="1"/>
  <c r="CC19" i="1"/>
  <c r="CC18" i="1"/>
  <c r="CC17" i="1"/>
  <c r="CC65" i="1" l="1"/>
</calcChain>
</file>

<file path=xl/sharedStrings.xml><?xml version="1.0" encoding="utf-8"?>
<sst xmlns="http://schemas.openxmlformats.org/spreadsheetml/2006/main" count="152" uniqueCount="96">
  <si>
    <t>Приложение № 4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</si>
  <si>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</si>
  <si>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</si>
  <si>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</si>
  <si>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</si>
  <si>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</si>
  <si>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</si>
  <si>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октябрь</t>
  </si>
  <si>
    <t>23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</si>
  <si>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</si>
  <si>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</si>
  <si>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</si>
  <si>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</si>
  <si>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</si>
  <si>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</si>
  <si>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</si>
  <si>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</si>
  <si>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</si>
  <si>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</si>
  <si>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</si>
  <si>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5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</si>
  <si>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</si>
  <si>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</si>
  <si>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</si>
  <si>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</si>
  <si>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</si>
  <si>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</si>
  <si>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</si>
  <si>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</si>
  <si>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</si>
  <si>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</si>
  <si>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</si>
  <si>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</si>
  <si>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</si>
  <si>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</si>
  <si>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</si>
  <si>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</si>
  <si>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</si>
  <si>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</si>
  <si>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</si>
  <si>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</si>
  <si>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</si>
  <si>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</si>
  <si>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</si>
  <si>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</si>
  <si>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</si>
  <si>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</si>
  <si>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</si>
  <si>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</si>
  <si>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</si>
  <si>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цех по производству железобетонных изделий</t>
  </si>
  <si>
    <t>ИП 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</si>
  <si>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</si>
  <si>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</si>
  <si>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</si>
  <si>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</si>
  <si>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</si>
  <si>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</si>
  <si>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</si>
  <si>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</si>
  <si>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</si>
  <si>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</si>
  <si>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</si>
  <si>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</si>
  <si>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</si>
  <si>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4-х этажная)</t>
  </si>
  <si>
    <t>ООО "Владимирский стандарт"</t>
  </si>
  <si>
    <t xml:space="preserve">котельная </t>
  </si>
  <si>
    <t>паровая котельная/водогрейная котельная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</si>
  <si>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</si>
  <si>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</si>
  <si>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</si>
  <si>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</si>
  <si>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</si>
  <si>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</si>
  <si>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</si>
  <si>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</si>
  <si>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</si>
  <si>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</si>
  <si>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</si>
  <si>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Борисков Г.А.</t>
  </si>
  <si>
    <t>БМК для теплоснабжения ГБУЗ "Городская больница ЗАТО г.Радужный"</t>
  </si>
  <si>
    <t>ООО ИЦ "Теплосфера"</t>
  </si>
  <si>
    <t>здание для сушки древесины</t>
  </si>
  <si>
    <t>Шибанов А.А.</t>
  </si>
  <si>
    <t>автозаправочная станция стационарного типа</t>
  </si>
  <si>
    <t>ИП Токарева В.Н.</t>
  </si>
  <si>
    <t>ООО "Ревяки"</t>
  </si>
  <si>
    <t>блочно-модульная котельная БКУ-500</t>
  </si>
  <si>
    <t>ООО "Формула заземления"</t>
  </si>
  <si>
    <t>сооружение 10-1 СП-12 КПП</t>
  </si>
  <si>
    <t>Население (Владимиррегионгаз)</t>
  </si>
  <si>
    <t>8</t>
  </si>
  <si>
    <t>Итого</t>
  </si>
  <si>
    <t>для целей определения возможности технологического присоединения к газораспределительным сетям</t>
  </si>
  <si>
    <t>ГРС-2 с.Спасское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</si>
</sst>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4" xfId="0" applyNumberFormat="1" applyFont="1" applyFill="1" applyBorder="1" applyAlignment="1">
      <alignment horizontal="center" vertical="top"/>
    </xf>
    <xf numFmtId="0" fontId="5" fillId="0" borderId="5" xfId="0" applyNumberFormat="1" applyFont="1" applyFill="1" applyBorder="1" applyAlignment="1">
      <alignment horizontal="center" vertical="top"/>
    </xf>
    <xf numFmtId="0" fontId="5" fillId="0" borderId="6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5"/>
  <sheetViews>
    <sheetView tabSelected="1" topLeftCell="A49" zoomScaleNormal="100" zoomScaleSheetLayoutView="100" workbookViewId="0">
      <selection activeCell="AQ17" sqref="AQ17:BJ17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43" t="s">
        <v>0</v>
      </c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</row>
    <row r="3" spans="1:16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FE3" s="3" t="s">
        <v>1</v>
      </c>
    </row>
    <row r="4" spans="1:161" s="5" customFormat="1" ht="12.75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6" customFormat="1" ht="15.75" x14ac:dyDescent="0.25">
      <c r="A6" s="44" t="s">
        <v>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</row>
    <row r="7" spans="1:161" s="7" customFormat="1" ht="15.75" x14ac:dyDescent="0.25">
      <c r="CH7" s="8" t="s">
        <v>3</v>
      </c>
      <c r="CI7" s="45" t="s">
        <v>4</v>
      </c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</row>
    <row r="8" spans="1:161" s="9" customFormat="1" ht="11.25" customHeight="1" x14ac:dyDescent="0.2"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CI8" s="46" t="s">
        <v>5</v>
      </c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</row>
    <row r="9" spans="1:161" s="7" customFormat="1" ht="15" customHeight="1" x14ac:dyDescent="0.25">
      <c r="A9" s="50" t="s">
        <v>94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</row>
    <row r="10" spans="1:161" s="12" customFormat="1" ht="15.7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8" t="s">
        <v>6</v>
      </c>
      <c r="BR10" s="47" t="s">
        <v>7</v>
      </c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8">
        <v>20</v>
      </c>
      <c r="CK10" s="48"/>
      <c r="CL10" s="48"/>
      <c r="CM10" s="48"/>
      <c r="CN10" s="49" t="s">
        <v>8</v>
      </c>
      <c r="CO10" s="49"/>
      <c r="CP10" s="49"/>
      <c r="CQ10" s="49"/>
      <c r="CR10" s="11" t="s">
        <v>9</v>
      </c>
      <c r="CS10" s="7"/>
      <c r="CT10" s="7"/>
      <c r="CU10" s="7"/>
      <c r="CV10" s="11"/>
      <c r="CW10" s="11"/>
      <c r="CX10" s="11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</row>
    <row r="11" spans="1:16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42" t="s">
        <v>10</v>
      </c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</row>
    <row r="12" spans="1:161" s="13" customFormat="1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</row>
    <row r="13" spans="1:161" s="13" customFormat="1" ht="11.25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</row>
    <row r="14" spans="1:161" s="14" customFormat="1" ht="14.25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</row>
    <row r="15" spans="1:161" s="15" customFormat="1" ht="66" customHeight="1" x14ac:dyDescent="0.2">
      <c r="A15" s="54" t="s">
        <v>11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6"/>
      <c r="V15" s="40" t="s">
        <v>12</v>
      </c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 t="s">
        <v>13</v>
      </c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 t="s">
        <v>14</v>
      </c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 t="s">
        <v>15</v>
      </c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 t="s">
        <v>16</v>
      </c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 t="s">
        <v>17</v>
      </c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</row>
    <row r="16" spans="1:161" s="16" customFormat="1" ht="17.25" customHeight="1" x14ac:dyDescent="0.2">
      <c r="A16" s="51">
        <v>1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3"/>
      <c r="V16" s="41">
        <v>2</v>
      </c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>
        <v>3</v>
      </c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>
        <v>4</v>
      </c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>
        <v>5</v>
      </c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>
        <v>6</v>
      </c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>
        <v>7</v>
      </c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</row>
    <row r="17" spans="1:161" s="16" customFormat="1" ht="168.75" customHeight="1" x14ac:dyDescent="0.2">
      <c r="A17" s="59" t="s">
        <v>95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1"/>
      <c r="V17" s="22" t="s">
        <v>18</v>
      </c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 t="s">
        <v>19</v>
      </c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1" t="s">
        <v>20</v>
      </c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37">
        <f>50/1000</f>
        <v>0.05</v>
      </c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9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</row>
    <row r="18" spans="1:161" s="16" customFormat="1" ht="40.5" customHeight="1" x14ac:dyDescent="0.2">
      <c r="A18" s="62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4"/>
      <c r="V18" s="22" t="s">
        <v>21</v>
      </c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 t="s">
        <v>21</v>
      </c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1" t="s">
        <v>20</v>
      </c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17">
        <f>48/1000</f>
        <v>4.8000000000000001E-2</v>
      </c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</row>
    <row r="19" spans="1:161" s="16" customFormat="1" ht="33.75" customHeight="1" x14ac:dyDescent="0.2">
      <c r="A19" s="62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4"/>
      <c r="V19" s="34" t="s">
        <v>22</v>
      </c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6"/>
      <c r="AQ19" s="23" t="s">
        <v>23</v>
      </c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5"/>
      <c r="BK19" s="21" t="s">
        <v>20</v>
      </c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17">
        <f>78.584/1000</f>
        <v>7.8584000000000001E-2</v>
      </c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</row>
    <row r="20" spans="1:161" s="16" customFormat="1" ht="31.5" customHeight="1" x14ac:dyDescent="0.2">
      <c r="A20" s="62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4"/>
      <c r="V20" s="34" t="s">
        <v>24</v>
      </c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6"/>
      <c r="AQ20" s="30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2"/>
      <c r="BK20" s="21" t="s">
        <v>25</v>
      </c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17">
        <f>266.143/1000</f>
        <v>0.26614299999999996</v>
      </c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</row>
    <row r="21" spans="1:161" s="16" customFormat="1" ht="16.5" customHeight="1" x14ac:dyDescent="0.2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4"/>
      <c r="V21" s="34" t="s">
        <v>26</v>
      </c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6"/>
      <c r="AQ21" s="26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8"/>
      <c r="BK21" s="21" t="s">
        <v>20</v>
      </c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17">
        <f>72.257/1000</f>
        <v>7.2257000000000002E-2</v>
      </c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</row>
    <row r="22" spans="1:161" s="16" customFormat="1" ht="27" customHeight="1" x14ac:dyDescent="0.2">
      <c r="A22" s="62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/>
      <c r="V22" s="22" t="s">
        <v>4</v>
      </c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 t="s">
        <v>4</v>
      </c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1" t="s">
        <v>27</v>
      </c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17">
        <f>3113.381/1000</f>
        <v>3.113381</v>
      </c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</row>
    <row r="23" spans="1:161" s="16" customFormat="1" ht="35.25" customHeight="1" x14ac:dyDescent="0.2">
      <c r="A23" s="62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4"/>
      <c r="V23" s="22" t="s">
        <v>28</v>
      </c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 t="s">
        <v>29</v>
      </c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5"/>
      <c r="BK23" s="21" t="s">
        <v>30</v>
      </c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17">
        <f>1.5/1000</f>
        <v>1.5E-3</v>
      </c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</row>
    <row r="24" spans="1:161" s="16" customFormat="1" ht="30" customHeight="1" x14ac:dyDescent="0.2">
      <c r="A24" s="62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4"/>
      <c r="V24" s="22" t="s">
        <v>31</v>
      </c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30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2"/>
      <c r="BK24" s="21" t="s">
        <v>30</v>
      </c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17">
        <f>1.033/1000</f>
        <v>1.0329999999999998E-3</v>
      </c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</row>
    <row r="25" spans="1:161" s="16" customFormat="1" ht="16.5" customHeight="1" x14ac:dyDescent="0.2">
      <c r="A25" s="62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/>
      <c r="V25" s="22" t="s">
        <v>32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30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2"/>
      <c r="BK25" s="21" t="s">
        <v>30</v>
      </c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17">
        <f>1.033/1000</f>
        <v>1.0329999999999998E-3</v>
      </c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</row>
    <row r="26" spans="1:161" s="16" customFormat="1" ht="16.5" customHeight="1" x14ac:dyDescent="0.2">
      <c r="A26" s="62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4"/>
      <c r="V26" s="22" t="s">
        <v>33</v>
      </c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6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8"/>
      <c r="BK26" s="21" t="s">
        <v>30</v>
      </c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17">
        <f>1.5/1000</f>
        <v>1.5E-3</v>
      </c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</row>
    <row r="27" spans="1:161" s="16" customFormat="1" ht="30" customHeight="1" x14ac:dyDescent="0.2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4"/>
      <c r="V27" s="29" t="s">
        <v>34</v>
      </c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2" t="s">
        <v>35</v>
      </c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1" t="s">
        <v>36</v>
      </c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17">
        <f>0.81/1000</f>
        <v>8.1000000000000006E-4</v>
      </c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</row>
    <row r="28" spans="1:161" s="16" customFormat="1" ht="29.25" customHeight="1" x14ac:dyDescent="0.2">
      <c r="A28" s="62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4"/>
      <c r="V28" s="22" t="s">
        <v>37</v>
      </c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 t="s">
        <v>38</v>
      </c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1" t="s">
        <v>20</v>
      </c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17">
        <f>7/1000</f>
        <v>7.0000000000000001E-3</v>
      </c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</row>
    <row r="29" spans="1:161" s="16" customFormat="1" ht="16.5" customHeight="1" x14ac:dyDescent="0.2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4"/>
      <c r="V29" s="22" t="s">
        <v>39</v>
      </c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 t="s">
        <v>40</v>
      </c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1" t="s">
        <v>30</v>
      </c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17">
        <f>7/1000</f>
        <v>7.0000000000000001E-3</v>
      </c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</row>
    <row r="30" spans="1:161" s="16" customFormat="1" ht="16.5" customHeight="1" x14ac:dyDescent="0.2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4"/>
      <c r="V30" s="29" t="s">
        <v>41</v>
      </c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2" t="s">
        <v>42</v>
      </c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1" t="s">
        <v>36</v>
      </c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17">
        <f>0.81/1000</f>
        <v>8.1000000000000006E-4</v>
      </c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</row>
    <row r="31" spans="1:161" s="16" customFormat="1" ht="16.5" customHeight="1" x14ac:dyDescent="0.2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4"/>
      <c r="V31" s="29" t="s">
        <v>34</v>
      </c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2" t="s">
        <v>43</v>
      </c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1" t="s">
        <v>36</v>
      </c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17">
        <f>1.12/1000</f>
        <v>1.1200000000000001E-3</v>
      </c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</row>
    <row r="32" spans="1:161" s="16" customFormat="1" ht="16.5" customHeight="1" x14ac:dyDescent="0.2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4"/>
      <c r="V32" s="29" t="s">
        <v>44</v>
      </c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2" t="s">
        <v>45</v>
      </c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1" t="s">
        <v>36</v>
      </c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17">
        <f>0.81/1000</f>
        <v>8.1000000000000006E-4</v>
      </c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</row>
    <row r="33" spans="1:161" s="16" customFormat="1" ht="16.5" customHeight="1" x14ac:dyDescent="0.2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4"/>
      <c r="V33" s="29" t="s">
        <v>46</v>
      </c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2" t="s">
        <v>47</v>
      </c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1" t="s">
        <v>30</v>
      </c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17">
        <f>1.61/1000</f>
        <v>1.6100000000000001E-3</v>
      </c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</row>
    <row r="34" spans="1:161" s="16" customFormat="1" ht="16.5" customHeight="1" x14ac:dyDescent="0.2">
      <c r="A34" s="62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4"/>
      <c r="V34" s="29" t="s">
        <v>34</v>
      </c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2" t="s">
        <v>48</v>
      </c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1" t="s">
        <v>36</v>
      </c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17">
        <f>0.96/1000</f>
        <v>9.5999999999999992E-4</v>
      </c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</row>
    <row r="35" spans="1:161" s="16" customFormat="1" ht="36.75" customHeight="1" x14ac:dyDescent="0.2">
      <c r="A35" s="62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4"/>
      <c r="V35" s="29" t="s">
        <v>46</v>
      </c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2" t="s">
        <v>49</v>
      </c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1" t="s">
        <v>36</v>
      </c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17">
        <f>0.88/1000</f>
        <v>8.8000000000000003E-4</v>
      </c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</row>
    <row r="36" spans="1:161" s="16" customFormat="1" ht="42.75" customHeight="1" x14ac:dyDescent="0.2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4"/>
      <c r="V36" s="22" t="s">
        <v>50</v>
      </c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 t="s">
        <v>51</v>
      </c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1" t="s">
        <v>20</v>
      </c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17">
        <f>26.705/1000</f>
        <v>2.6705E-2</v>
      </c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1" s="16" customFormat="1" ht="16.5" customHeight="1" x14ac:dyDescent="0.2">
      <c r="A37" s="62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4"/>
      <c r="V37" s="29" t="s">
        <v>52</v>
      </c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3" t="s">
        <v>53</v>
      </c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5"/>
      <c r="BK37" s="21" t="s">
        <v>30</v>
      </c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17">
        <f>1/1000</f>
        <v>1E-3</v>
      </c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1" s="16" customFormat="1" ht="16.5" customHeight="1" x14ac:dyDescent="0.2">
      <c r="A38" s="62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4"/>
      <c r="V38" s="29" t="s">
        <v>54</v>
      </c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6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8"/>
      <c r="BK38" s="21" t="s">
        <v>30</v>
      </c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17">
        <f>1.7/1000</f>
        <v>1.6999999999999999E-3</v>
      </c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</row>
    <row r="39" spans="1:161" s="16" customFormat="1" ht="16.5" customHeight="1" x14ac:dyDescent="0.2">
      <c r="A39" s="62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4"/>
      <c r="V39" s="29" t="s">
        <v>34</v>
      </c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2" t="s">
        <v>55</v>
      </c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1" t="s">
        <v>36</v>
      </c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17">
        <f>0.228/1000</f>
        <v>2.2800000000000001E-4</v>
      </c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</row>
    <row r="40" spans="1:161" s="16" customFormat="1" ht="16.5" customHeight="1" x14ac:dyDescent="0.2">
      <c r="A40" s="62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4"/>
      <c r="V40" s="29" t="s">
        <v>56</v>
      </c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2" t="s">
        <v>57</v>
      </c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1" t="s">
        <v>30</v>
      </c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17">
        <f>1.61/1000</f>
        <v>1.6100000000000001E-3</v>
      </c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</row>
    <row r="41" spans="1:161" s="16" customFormat="1" ht="16.5" customHeight="1" x14ac:dyDescent="0.2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4"/>
      <c r="V41" s="29" t="s">
        <v>58</v>
      </c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3" t="s">
        <v>59</v>
      </c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5"/>
      <c r="BK41" s="21" t="s">
        <v>30</v>
      </c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17">
        <f>1.5/1000</f>
        <v>1.5E-3</v>
      </c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</row>
    <row r="42" spans="1:161" s="16" customFormat="1" ht="16.5" customHeight="1" x14ac:dyDescent="0.2">
      <c r="A42" s="62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4"/>
      <c r="V42" s="29" t="s">
        <v>58</v>
      </c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8"/>
      <c r="BK42" s="21" t="s">
        <v>36</v>
      </c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17">
        <f>0.5/1000</f>
        <v>5.0000000000000001E-4</v>
      </c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</row>
    <row r="43" spans="1:161" s="16" customFormat="1" ht="39.75" customHeight="1" x14ac:dyDescent="0.2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4"/>
      <c r="V43" s="29" t="s">
        <v>34</v>
      </c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2" t="s">
        <v>60</v>
      </c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1" t="s">
        <v>30</v>
      </c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17">
        <f>1.1/1000</f>
        <v>1.1000000000000001E-3</v>
      </c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</row>
    <row r="44" spans="1:161" s="16" customFormat="1" ht="38.25" customHeight="1" x14ac:dyDescent="0.2">
      <c r="A44" s="6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4"/>
      <c r="V44" s="22" t="s">
        <v>61</v>
      </c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 t="s">
        <v>62</v>
      </c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1" t="s">
        <v>30</v>
      </c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17">
        <f>1/1000</f>
        <v>1E-3</v>
      </c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</row>
    <row r="45" spans="1:161" s="16" customFormat="1" ht="27.75" customHeight="1" x14ac:dyDescent="0.2">
      <c r="A45" s="62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4"/>
      <c r="V45" s="29" t="s">
        <v>63</v>
      </c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2" t="s">
        <v>64</v>
      </c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1" t="s">
        <v>30</v>
      </c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17">
        <f>4/1000</f>
        <v>4.0000000000000001E-3</v>
      </c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</row>
    <row r="46" spans="1:161" s="16" customFormat="1" ht="45.75" customHeight="1" x14ac:dyDescent="0.2">
      <c r="A46" s="62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4"/>
      <c r="V46" s="22" t="s">
        <v>65</v>
      </c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3" t="s">
        <v>66</v>
      </c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5"/>
      <c r="BK46" s="21" t="s">
        <v>30</v>
      </c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17">
        <f>1.5/1000</f>
        <v>1.5E-3</v>
      </c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</row>
    <row r="47" spans="1:161" s="16" customFormat="1" ht="43.5" customHeight="1" x14ac:dyDescent="0.2">
      <c r="A47" s="62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4"/>
      <c r="V47" s="22" t="s">
        <v>67</v>
      </c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30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2"/>
      <c r="BK47" s="21" t="s">
        <v>20</v>
      </c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17">
        <f>85/1000</f>
        <v>8.5000000000000006E-2</v>
      </c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</row>
    <row r="48" spans="1:161" s="16" customFormat="1" ht="24.75" customHeight="1" x14ac:dyDescent="0.2">
      <c r="A48" s="62"/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4"/>
      <c r="V48" s="22" t="s">
        <v>68</v>
      </c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6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8"/>
      <c r="BK48" s="21" t="s">
        <v>25</v>
      </c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17">
        <f>160/1000</f>
        <v>0.16</v>
      </c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</row>
    <row r="49" spans="1:161" s="16" customFormat="1" ht="24.75" customHeight="1" x14ac:dyDescent="0.2">
      <c r="A49" s="62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4"/>
      <c r="V49" s="29" t="s">
        <v>34</v>
      </c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2" t="s">
        <v>69</v>
      </c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1" t="s">
        <v>36</v>
      </c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17">
        <f>1/1000</f>
        <v>1E-3</v>
      </c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</row>
    <row r="50" spans="1:161" s="16" customFormat="1" ht="24.75" customHeight="1" x14ac:dyDescent="0.2">
      <c r="A50" s="62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4"/>
      <c r="V50" s="29" t="s">
        <v>34</v>
      </c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3" t="s">
        <v>70</v>
      </c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5"/>
      <c r="BK50" s="21" t="s">
        <v>36</v>
      </c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17">
        <f>0.5/1000</f>
        <v>5.0000000000000001E-4</v>
      </c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</row>
    <row r="51" spans="1:161" s="16" customFormat="1" ht="24.75" customHeight="1" x14ac:dyDescent="0.2">
      <c r="A51" s="62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4"/>
      <c r="V51" s="29" t="s">
        <v>34</v>
      </c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6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8"/>
      <c r="BK51" s="21" t="s">
        <v>30</v>
      </c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17">
        <f>8.796/1000</f>
        <v>8.796E-3</v>
      </c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</row>
    <row r="52" spans="1:161" s="16" customFormat="1" ht="24.75" customHeight="1" x14ac:dyDescent="0.2">
      <c r="A52" s="62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4"/>
      <c r="V52" s="29" t="s">
        <v>71</v>
      </c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2" t="s">
        <v>72</v>
      </c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1" t="s">
        <v>30</v>
      </c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17">
        <f>1.577/1000</f>
        <v>1.5770000000000001E-3</v>
      </c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</row>
    <row r="53" spans="1:161" s="16" customFormat="1" ht="24.75" customHeight="1" x14ac:dyDescent="0.2">
      <c r="A53" s="62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4"/>
      <c r="V53" s="29" t="s">
        <v>73</v>
      </c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3" t="s">
        <v>74</v>
      </c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5"/>
      <c r="BK53" s="21" t="s">
        <v>30</v>
      </c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17">
        <f>2.221/1000</f>
        <v>2.2209999999999999E-3</v>
      </c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</row>
    <row r="54" spans="1:161" s="16" customFormat="1" ht="24.75" customHeight="1" x14ac:dyDescent="0.2">
      <c r="A54" s="62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4"/>
      <c r="V54" s="22" t="s">
        <v>75</v>
      </c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6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8"/>
      <c r="BK54" s="21" t="s">
        <v>30</v>
      </c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17">
        <f>1.984/1000</f>
        <v>1.9840000000000001E-3</v>
      </c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</row>
    <row r="55" spans="1:161" s="16" customFormat="1" ht="24.75" customHeight="1" x14ac:dyDescent="0.2">
      <c r="A55" s="62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4"/>
      <c r="V55" s="29" t="s">
        <v>76</v>
      </c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2" t="s">
        <v>77</v>
      </c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1" t="s">
        <v>30</v>
      </c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17">
        <f>4.065/1000</f>
        <v>4.065E-3</v>
      </c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  <c r="EZ55" s="17"/>
      <c r="FA55" s="17"/>
      <c r="FB55" s="17"/>
      <c r="FC55" s="17"/>
      <c r="FD55" s="17"/>
      <c r="FE55" s="17"/>
    </row>
    <row r="56" spans="1:161" s="16" customFormat="1" ht="24.75" customHeight="1" x14ac:dyDescent="0.2">
      <c r="A56" s="62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4"/>
      <c r="V56" s="22" t="s">
        <v>78</v>
      </c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 t="s">
        <v>79</v>
      </c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1" t="s">
        <v>36</v>
      </c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17">
        <f>1/1000</f>
        <v>1E-3</v>
      </c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</row>
    <row r="57" spans="1:161" s="16" customFormat="1" ht="54.75" customHeight="1" x14ac:dyDescent="0.2">
      <c r="A57" s="62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4"/>
      <c r="V57" s="22" t="s">
        <v>28</v>
      </c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 t="s">
        <v>80</v>
      </c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1" t="s">
        <v>30</v>
      </c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17">
        <f>6.707/1000</f>
        <v>6.7069999999999994E-3</v>
      </c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17"/>
      <c r="FC57" s="17"/>
      <c r="FD57" s="17"/>
      <c r="FE57" s="17"/>
    </row>
    <row r="58" spans="1:161" s="16" customFormat="1" ht="24.75" customHeight="1" x14ac:dyDescent="0.2">
      <c r="A58" s="62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4"/>
      <c r="V58" s="22" t="s">
        <v>81</v>
      </c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 t="s">
        <v>82</v>
      </c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1" t="s">
        <v>20</v>
      </c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17">
        <f>78.5/1000</f>
        <v>7.85E-2</v>
      </c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17"/>
      <c r="ET58" s="17"/>
      <c r="EU58" s="17"/>
      <c r="EV58" s="17"/>
      <c r="EW58" s="17"/>
      <c r="EX58" s="17"/>
      <c r="EY58" s="17"/>
      <c r="EZ58" s="17"/>
      <c r="FA58" s="17"/>
      <c r="FB58" s="17"/>
      <c r="FC58" s="17"/>
      <c r="FD58" s="17"/>
      <c r="FE58" s="17"/>
    </row>
    <row r="59" spans="1:161" s="16" customFormat="1" ht="40.5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4"/>
      <c r="V59" s="22" t="s">
        <v>83</v>
      </c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 t="s">
        <v>84</v>
      </c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1" t="s">
        <v>30</v>
      </c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17">
        <f>6.707/1000</f>
        <v>6.7069999999999994E-3</v>
      </c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7"/>
      <c r="FC59" s="17"/>
      <c r="FD59" s="17"/>
      <c r="FE59" s="17"/>
    </row>
    <row r="60" spans="1:161" s="16" customFormat="1" ht="24.75" customHeight="1" x14ac:dyDescent="0.2">
      <c r="A60" s="62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4"/>
      <c r="V60" s="22" t="s">
        <v>85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 t="s">
        <v>86</v>
      </c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1" t="s">
        <v>30</v>
      </c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17">
        <f>0.938/1000</f>
        <v>9.3799999999999992E-4</v>
      </c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17"/>
      <c r="ET60" s="17"/>
      <c r="EU60" s="17"/>
      <c r="EV60" s="17"/>
      <c r="EW60" s="17"/>
      <c r="EX60" s="17"/>
      <c r="EY60" s="17"/>
      <c r="EZ60" s="17"/>
      <c r="FA60" s="17"/>
      <c r="FB60" s="17"/>
      <c r="FC60" s="17"/>
      <c r="FD60" s="17"/>
      <c r="FE60" s="17"/>
    </row>
    <row r="61" spans="1:161" s="16" customFormat="1" ht="32.25" customHeight="1" x14ac:dyDescent="0.2">
      <c r="A61" s="62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4"/>
      <c r="V61" s="29" t="s">
        <v>87</v>
      </c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2" t="s">
        <v>87</v>
      </c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1" t="s">
        <v>20</v>
      </c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17">
        <f>41.088/1000</f>
        <v>4.1088E-2</v>
      </c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17"/>
      <c r="ER61" s="17"/>
      <c r="ES61" s="17"/>
      <c r="ET61" s="17"/>
      <c r="EU61" s="17"/>
      <c r="EV61" s="17"/>
      <c r="EW61" s="17"/>
      <c r="EX61" s="17"/>
      <c r="EY61" s="17"/>
      <c r="EZ61" s="17"/>
      <c r="FA61" s="17"/>
      <c r="FB61" s="17"/>
      <c r="FC61" s="17"/>
      <c r="FD61" s="17"/>
      <c r="FE61" s="17"/>
    </row>
    <row r="62" spans="1:161" s="16" customFormat="1" ht="36" customHeight="1" x14ac:dyDescent="0.2">
      <c r="A62" s="62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4"/>
      <c r="V62" s="22" t="s">
        <v>88</v>
      </c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3" t="s">
        <v>89</v>
      </c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5"/>
      <c r="BK62" s="21" t="s">
        <v>20</v>
      </c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17">
        <f>9.6/1000</f>
        <v>9.5999999999999992E-3</v>
      </c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17"/>
      <c r="ET62" s="17"/>
      <c r="EU62" s="17"/>
      <c r="EV62" s="17"/>
      <c r="EW62" s="17"/>
      <c r="EX62" s="17"/>
      <c r="EY62" s="17"/>
      <c r="EZ62" s="17"/>
      <c r="FA62" s="17"/>
      <c r="FB62" s="17"/>
      <c r="FC62" s="17"/>
      <c r="FD62" s="17"/>
      <c r="FE62" s="17"/>
    </row>
    <row r="63" spans="1:161" s="16" customFormat="1" ht="52.5" customHeight="1" x14ac:dyDescent="0.2">
      <c r="A63" s="62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4"/>
      <c r="V63" s="22" t="s">
        <v>90</v>
      </c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6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8"/>
      <c r="BK63" s="21" t="s">
        <v>36</v>
      </c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17">
        <f>0.4/1000</f>
        <v>4.0000000000000002E-4</v>
      </c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</row>
    <row r="64" spans="1:161" s="16" customFormat="1" ht="27.75" customHeight="1" x14ac:dyDescent="0.2">
      <c r="A64" s="65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7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 t="s">
        <v>91</v>
      </c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1" t="s">
        <v>92</v>
      </c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17">
        <v>0.14499999999999999</v>
      </c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</row>
    <row r="65" spans="1:161" x14ac:dyDescent="0.25">
      <c r="A65" s="37" t="s">
        <v>93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9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17">
        <f>SUM(CC17:DA64)</f>
        <v>4.2503569999999993</v>
      </c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>
        <f>SUM(DB17:EC64)</f>
        <v>0</v>
      </c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>
        <f>SUM(ED17:FE64)</f>
        <v>0</v>
      </c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</row>
  </sheetData>
  <mergeCells count="309">
    <mergeCell ref="A16:U16"/>
    <mergeCell ref="A17:U64"/>
    <mergeCell ref="A65:U65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A6:FE6"/>
    <mergeCell ref="CI7:EO7"/>
    <mergeCell ref="CI8:EO8"/>
    <mergeCell ref="BR10:CI10"/>
    <mergeCell ref="CJ10:CM10"/>
    <mergeCell ref="CN10:CQ10"/>
    <mergeCell ref="A9:FE9"/>
    <mergeCell ref="DB15:EC15"/>
    <mergeCell ref="ED15:FE15"/>
    <mergeCell ref="V16:AP16"/>
    <mergeCell ref="AQ16:BJ16"/>
    <mergeCell ref="BK16:CB16"/>
    <mergeCell ref="CC16:DA16"/>
    <mergeCell ref="DB16:EC16"/>
    <mergeCell ref="ED16:FE16"/>
    <mergeCell ref="ED17:FE17"/>
    <mergeCell ref="V18:AP18"/>
    <mergeCell ref="AQ18:BJ18"/>
    <mergeCell ref="BK18:CB18"/>
    <mergeCell ref="CC18:DA18"/>
    <mergeCell ref="DB18:EC18"/>
    <mergeCell ref="ED18:FE18"/>
    <mergeCell ref="V17:AP17"/>
    <mergeCell ref="AQ17:BJ17"/>
    <mergeCell ref="BK17:CB17"/>
    <mergeCell ref="CC17:DA17"/>
    <mergeCell ref="DB17:EC17"/>
    <mergeCell ref="ED19:FE19"/>
    <mergeCell ref="V20:AP20"/>
    <mergeCell ref="BK20:CB20"/>
    <mergeCell ref="CC20:DA20"/>
    <mergeCell ref="DB20:EC20"/>
    <mergeCell ref="ED20:FE20"/>
    <mergeCell ref="V19:AP19"/>
    <mergeCell ref="AQ19:BJ21"/>
    <mergeCell ref="BK19:CB19"/>
    <mergeCell ref="CC19:DA19"/>
    <mergeCell ref="DB19:EC19"/>
    <mergeCell ref="V21:AP21"/>
    <mergeCell ref="BK21:CB21"/>
    <mergeCell ref="CC21:DA21"/>
    <mergeCell ref="CC25:DA25"/>
    <mergeCell ref="DB21:EC21"/>
    <mergeCell ref="ED21:FE21"/>
    <mergeCell ref="V22:AP22"/>
    <mergeCell ref="AQ22:BJ22"/>
    <mergeCell ref="BK22:CB22"/>
    <mergeCell ref="CC22:DA22"/>
    <mergeCell ref="DB22:EC22"/>
    <mergeCell ref="ED22:FE22"/>
    <mergeCell ref="DB25:EC25"/>
    <mergeCell ref="ED25:FE25"/>
    <mergeCell ref="V26:AP26"/>
    <mergeCell ref="BK26:CB26"/>
    <mergeCell ref="CC26:DA26"/>
    <mergeCell ref="DB26:EC26"/>
    <mergeCell ref="ED26:FE26"/>
    <mergeCell ref="ED23:FE23"/>
    <mergeCell ref="V24:AP24"/>
    <mergeCell ref="BK24:CB24"/>
    <mergeCell ref="CC24:DA24"/>
    <mergeCell ref="DB24:EC24"/>
    <mergeCell ref="ED24:FE24"/>
    <mergeCell ref="V23:AP23"/>
    <mergeCell ref="AQ23:BJ26"/>
    <mergeCell ref="BK23:CB23"/>
    <mergeCell ref="CC23:DA23"/>
    <mergeCell ref="DB23:EC23"/>
    <mergeCell ref="V25:AP25"/>
    <mergeCell ref="BK25:CB25"/>
    <mergeCell ref="ED27:FE27"/>
    <mergeCell ref="V28:AP28"/>
    <mergeCell ref="AQ28:BJ28"/>
    <mergeCell ref="BK28:CB28"/>
    <mergeCell ref="CC28:DA28"/>
    <mergeCell ref="DB28:EC28"/>
    <mergeCell ref="ED28:FE28"/>
    <mergeCell ref="V27:AP27"/>
    <mergeCell ref="AQ27:BJ27"/>
    <mergeCell ref="BK27:CB27"/>
    <mergeCell ref="CC27:DA27"/>
    <mergeCell ref="DB27:EC27"/>
    <mergeCell ref="ED29:FE29"/>
    <mergeCell ref="V30:AP30"/>
    <mergeCell ref="AQ30:BJ30"/>
    <mergeCell ref="BK30:CB30"/>
    <mergeCell ref="CC30:DA30"/>
    <mergeCell ref="DB30:EC30"/>
    <mergeCell ref="ED30:FE30"/>
    <mergeCell ref="V29:AP29"/>
    <mergeCell ref="AQ29:BJ29"/>
    <mergeCell ref="BK29:CB29"/>
    <mergeCell ref="CC29:DA29"/>
    <mergeCell ref="DB29:EC29"/>
    <mergeCell ref="ED31:FE31"/>
    <mergeCell ref="V32:AP32"/>
    <mergeCell ref="AQ32:BJ32"/>
    <mergeCell ref="BK32:CB32"/>
    <mergeCell ref="CC32:DA32"/>
    <mergeCell ref="DB32:EC32"/>
    <mergeCell ref="ED32:FE32"/>
    <mergeCell ref="V31:AP31"/>
    <mergeCell ref="AQ31:BJ31"/>
    <mergeCell ref="BK31:CB31"/>
    <mergeCell ref="CC31:DA31"/>
    <mergeCell ref="DB31:EC31"/>
    <mergeCell ref="ED33:FE33"/>
    <mergeCell ref="V34:AP34"/>
    <mergeCell ref="AQ34:BJ34"/>
    <mergeCell ref="BK34:CB34"/>
    <mergeCell ref="CC34:DA34"/>
    <mergeCell ref="DB34:EC34"/>
    <mergeCell ref="ED34:FE34"/>
    <mergeCell ref="V33:AP33"/>
    <mergeCell ref="AQ33:BJ33"/>
    <mergeCell ref="BK33:CB33"/>
    <mergeCell ref="CC33:DA33"/>
    <mergeCell ref="DB33:EC33"/>
    <mergeCell ref="ED35:FE35"/>
    <mergeCell ref="V36:AP36"/>
    <mergeCell ref="AQ36:BJ36"/>
    <mergeCell ref="BK36:CB36"/>
    <mergeCell ref="CC36:DA36"/>
    <mergeCell ref="DB36:EC36"/>
    <mergeCell ref="ED36:FE36"/>
    <mergeCell ref="V35:AP35"/>
    <mergeCell ref="AQ35:BJ35"/>
    <mergeCell ref="BK35:CB35"/>
    <mergeCell ref="CC35:DA35"/>
    <mergeCell ref="DB35:EC35"/>
    <mergeCell ref="ED37:FE37"/>
    <mergeCell ref="V38:AP38"/>
    <mergeCell ref="BK38:CB38"/>
    <mergeCell ref="CC38:DA38"/>
    <mergeCell ref="DB38:EC38"/>
    <mergeCell ref="ED38:FE38"/>
    <mergeCell ref="V37:AP37"/>
    <mergeCell ref="AQ37:BJ38"/>
    <mergeCell ref="BK37:CB37"/>
    <mergeCell ref="CC37:DA37"/>
    <mergeCell ref="DB37:EC37"/>
    <mergeCell ref="ED39:FE39"/>
    <mergeCell ref="V40:AP40"/>
    <mergeCell ref="AQ40:BJ40"/>
    <mergeCell ref="BK40:CB40"/>
    <mergeCell ref="CC40:DA40"/>
    <mergeCell ref="DB40:EC40"/>
    <mergeCell ref="ED40:FE40"/>
    <mergeCell ref="V39:AP39"/>
    <mergeCell ref="AQ39:BJ39"/>
    <mergeCell ref="BK39:CB39"/>
    <mergeCell ref="CC39:DA39"/>
    <mergeCell ref="DB39:EC39"/>
    <mergeCell ref="ED41:FE41"/>
    <mergeCell ref="V42:AP42"/>
    <mergeCell ref="BK42:CB42"/>
    <mergeCell ref="CC42:DA42"/>
    <mergeCell ref="DB42:EC42"/>
    <mergeCell ref="ED42:FE42"/>
    <mergeCell ref="V41:AP41"/>
    <mergeCell ref="AQ41:BJ42"/>
    <mergeCell ref="BK41:CB41"/>
    <mergeCell ref="CC41:DA41"/>
    <mergeCell ref="DB41:EC41"/>
    <mergeCell ref="ED43:FE43"/>
    <mergeCell ref="V44:AP44"/>
    <mergeCell ref="AQ44:BJ44"/>
    <mergeCell ref="BK44:CB44"/>
    <mergeCell ref="CC44:DA44"/>
    <mergeCell ref="DB44:EC44"/>
    <mergeCell ref="ED44:FE44"/>
    <mergeCell ref="V43:AP43"/>
    <mergeCell ref="AQ43:BJ43"/>
    <mergeCell ref="BK43:CB43"/>
    <mergeCell ref="CC43:DA43"/>
    <mergeCell ref="DB43:EC43"/>
    <mergeCell ref="ED45:FE45"/>
    <mergeCell ref="V46:AP46"/>
    <mergeCell ref="AQ46:BJ48"/>
    <mergeCell ref="BK46:CB46"/>
    <mergeCell ref="CC46:DA46"/>
    <mergeCell ref="DB46:EC46"/>
    <mergeCell ref="ED46:FE46"/>
    <mergeCell ref="V47:AP47"/>
    <mergeCell ref="V45:AP45"/>
    <mergeCell ref="AQ45:BJ45"/>
    <mergeCell ref="BK45:CB45"/>
    <mergeCell ref="CC45:DA45"/>
    <mergeCell ref="DB45:EC45"/>
    <mergeCell ref="BK47:CB47"/>
    <mergeCell ref="CC47:DA47"/>
    <mergeCell ref="DB47:EC47"/>
    <mergeCell ref="ED47:FE47"/>
    <mergeCell ref="V48:AP48"/>
    <mergeCell ref="BK48:CB48"/>
    <mergeCell ref="CC48:DA48"/>
    <mergeCell ref="DB48:EC48"/>
    <mergeCell ref="ED48:FE48"/>
    <mergeCell ref="ED49:FE49"/>
    <mergeCell ref="V50:AP50"/>
    <mergeCell ref="AQ50:BJ51"/>
    <mergeCell ref="BK50:CB50"/>
    <mergeCell ref="CC50:DA50"/>
    <mergeCell ref="DB50:EC50"/>
    <mergeCell ref="ED50:FE50"/>
    <mergeCell ref="V51:AP51"/>
    <mergeCell ref="V49:AP49"/>
    <mergeCell ref="AQ49:BJ49"/>
    <mergeCell ref="BK49:CB49"/>
    <mergeCell ref="CC49:DA49"/>
    <mergeCell ref="DB49:EC49"/>
    <mergeCell ref="BK51:CB51"/>
    <mergeCell ref="CC51:DA51"/>
    <mergeCell ref="DB51:EC51"/>
    <mergeCell ref="ED51:FE51"/>
    <mergeCell ref="V52:AP52"/>
    <mergeCell ref="AQ52:BJ52"/>
    <mergeCell ref="BK52:CB52"/>
    <mergeCell ref="CC52:DA52"/>
    <mergeCell ref="DB52:EC52"/>
    <mergeCell ref="ED52:FE52"/>
    <mergeCell ref="V53:AP53"/>
    <mergeCell ref="AQ53:BJ54"/>
    <mergeCell ref="BK53:CB53"/>
    <mergeCell ref="CC53:DA53"/>
    <mergeCell ref="DB53:EC53"/>
    <mergeCell ref="ED53:FE53"/>
    <mergeCell ref="V54:AP54"/>
    <mergeCell ref="ED55:FE55"/>
    <mergeCell ref="V56:AP56"/>
    <mergeCell ref="AQ56:BJ56"/>
    <mergeCell ref="BK56:CB56"/>
    <mergeCell ref="CC56:DA56"/>
    <mergeCell ref="DB56:EC56"/>
    <mergeCell ref="ED56:FE56"/>
    <mergeCell ref="BK54:CB54"/>
    <mergeCell ref="CC54:DA54"/>
    <mergeCell ref="DB54:EC54"/>
    <mergeCell ref="ED54:FE54"/>
    <mergeCell ref="V55:AP55"/>
    <mergeCell ref="AQ55:BJ55"/>
    <mergeCell ref="BK55:CB55"/>
    <mergeCell ref="CC55:DA55"/>
    <mergeCell ref="DB55:EC55"/>
    <mergeCell ref="ED57:FE57"/>
    <mergeCell ref="V58:AP58"/>
    <mergeCell ref="AQ58:BJ58"/>
    <mergeCell ref="BK58:CB58"/>
    <mergeCell ref="CC58:DA58"/>
    <mergeCell ref="DB58:EC58"/>
    <mergeCell ref="ED58:FE58"/>
    <mergeCell ref="V57:AP57"/>
    <mergeCell ref="AQ57:BJ57"/>
    <mergeCell ref="BK57:CB57"/>
    <mergeCell ref="CC57:DA57"/>
    <mergeCell ref="DB57:EC57"/>
    <mergeCell ref="ED59:FE59"/>
    <mergeCell ref="V60:AP60"/>
    <mergeCell ref="AQ60:BJ60"/>
    <mergeCell ref="BK60:CB60"/>
    <mergeCell ref="CC60:DA60"/>
    <mergeCell ref="DB60:EC60"/>
    <mergeCell ref="ED60:FE60"/>
    <mergeCell ref="V59:AP59"/>
    <mergeCell ref="AQ59:BJ59"/>
    <mergeCell ref="BK59:CB59"/>
    <mergeCell ref="CC59:DA59"/>
    <mergeCell ref="DB59:EC59"/>
    <mergeCell ref="ED61:FE61"/>
    <mergeCell ref="V62:AP62"/>
    <mergeCell ref="AQ62:BJ63"/>
    <mergeCell ref="BK62:CB62"/>
    <mergeCell ref="CC62:DA62"/>
    <mergeCell ref="DB62:EC62"/>
    <mergeCell ref="ED62:FE62"/>
    <mergeCell ref="V63:AP63"/>
    <mergeCell ref="V61:AP61"/>
    <mergeCell ref="AQ61:BJ61"/>
    <mergeCell ref="BK61:CB61"/>
    <mergeCell ref="CC61:DA61"/>
    <mergeCell ref="DB61:EC61"/>
    <mergeCell ref="ED64:FE64"/>
    <mergeCell ref="V65:AP65"/>
    <mergeCell ref="AQ65:BJ65"/>
    <mergeCell ref="BK65:CB65"/>
    <mergeCell ref="CC65:DA65"/>
    <mergeCell ref="DB65:EC65"/>
    <mergeCell ref="ED65:FE65"/>
    <mergeCell ref="BK63:CB63"/>
    <mergeCell ref="CC63:DA63"/>
    <mergeCell ref="DB63:EC63"/>
    <mergeCell ref="ED63:FE63"/>
    <mergeCell ref="V64:AP64"/>
    <mergeCell ref="AQ64:BJ64"/>
    <mergeCell ref="BK64:CB64"/>
    <mergeCell ref="CC64:DA64"/>
    <mergeCell ref="DB64:EC64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2023-01-10T06:32:08Z</dcterms:created>
  <dcterms:modified xsi:type="dcterms:W3CDTF">2023-10-09T11:55:07Z</dcterms:modified>
</cp:coreProperties>
</file>